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52" i="1"/>
  <c r="H50"/>
  <c r="E50"/>
  <c r="H49"/>
  <c r="H48"/>
  <c r="H47"/>
  <c r="H46"/>
  <c r="H45"/>
  <c r="F44"/>
  <c r="H43"/>
  <c r="H42"/>
  <c r="F42"/>
  <c r="E42"/>
  <c r="H39"/>
  <c r="E39"/>
  <c r="E34" s="1"/>
  <c r="H38"/>
  <c r="E38"/>
  <c r="H37"/>
  <c r="E37"/>
  <c r="F36"/>
  <c r="H35"/>
  <c r="S34"/>
  <c r="R34"/>
  <c r="Q34"/>
  <c r="P34"/>
  <c r="O34"/>
  <c r="N34"/>
  <c r="M34"/>
  <c r="L34"/>
  <c r="K34"/>
  <c r="J34"/>
  <c r="I34"/>
  <c r="G34"/>
  <c r="F34"/>
  <c r="H33"/>
  <c r="E33"/>
  <c r="H32"/>
  <c r="H31"/>
  <c r="E31"/>
  <c r="H30"/>
  <c r="E30"/>
  <c r="F29"/>
  <c r="S28"/>
  <c r="R28"/>
  <c r="Q28"/>
  <c r="P28"/>
  <c r="O28"/>
  <c r="N28"/>
  <c r="M28"/>
  <c r="L28"/>
  <c r="K28"/>
  <c r="J28"/>
  <c r="I28"/>
  <c r="E28" s="1"/>
  <c r="G28"/>
  <c r="F28"/>
  <c r="H27"/>
  <c r="E27"/>
  <c r="H26"/>
  <c r="E26"/>
  <c r="H25"/>
  <c r="E25"/>
  <c r="F24"/>
  <c r="F22" s="1"/>
  <c r="H23"/>
  <c r="S22"/>
  <c r="R22"/>
  <c r="Q22"/>
  <c r="P22"/>
  <c r="O22"/>
  <c r="N22"/>
  <c r="M22"/>
  <c r="L22"/>
  <c r="K22"/>
  <c r="J22"/>
  <c r="I22"/>
  <c r="G22"/>
  <c r="E22"/>
  <c r="H21"/>
  <c r="H20"/>
  <c r="F19"/>
  <c r="H19" s="1"/>
  <c r="E19"/>
  <c r="H18"/>
  <c r="H17"/>
  <c r="H16"/>
  <c r="F16"/>
  <c r="H15"/>
  <c r="H14"/>
  <c r="E14"/>
  <c r="H13"/>
  <c r="H12"/>
  <c r="E12"/>
  <c r="H11"/>
  <c r="E11"/>
  <c r="F10"/>
  <c r="H9"/>
  <c r="E9"/>
  <c r="E8" s="1"/>
  <c r="S8"/>
  <c r="R8"/>
  <c r="Q8"/>
  <c r="P8"/>
  <c r="O8"/>
  <c r="N8"/>
  <c r="M8"/>
  <c r="L8"/>
  <c r="K8"/>
  <c r="J8"/>
  <c r="I8"/>
  <c r="I51" s="1"/>
  <c r="G8"/>
  <c r="G51" s="1"/>
  <c r="F8"/>
  <c r="S51" l="1"/>
  <c r="P51"/>
  <c r="Q51"/>
  <c r="N51"/>
  <c r="M51"/>
  <c r="L51"/>
  <c r="H28"/>
  <c r="K51"/>
  <c r="H34"/>
  <c r="R51"/>
  <c r="J51"/>
  <c r="O51"/>
  <c r="H22"/>
  <c r="E51"/>
  <c r="F51"/>
  <c r="H8"/>
  <c r="H51" l="1"/>
</calcChain>
</file>

<file path=xl/sharedStrings.xml><?xml version="1.0" encoding="utf-8"?>
<sst xmlns="http://schemas.openxmlformats.org/spreadsheetml/2006/main" count="78" uniqueCount="58">
  <si>
    <t xml:space="preserve">разходи за дейности </t>
  </si>
  <si>
    <t>БЕЛЕНЕ</t>
  </si>
  <si>
    <t>ВСИЧКО</t>
  </si>
  <si>
    <t>Б.ВОДА</t>
  </si>
  <si>
    <t>ДЕКОВ</t>
  </si>
  <si>
    <t>ТАТАРИ</t>
  </si>
  <si>
    <t>план</t>
  </si>
  <si>
    <t>отчет</t>
  </si>
  <si>
    <t>урбанизирана територия в ха</t>
  </si>
  <si>
    <t>І.</t>
  </si>
  <si>
    <t>ОДС</t>
  </si>
  <si>
    <r>
      <t>държавни-</t>
    </r>
    <r>
      <rPr>
        <b/>
        <sz val="10"/>
        <rFont val="Times New Roman"/>
        <family val="1"/>
        <charset val="204"/>
      </rPr>
      <t>общинска администраци</t>
    </r>
    <r>
      <rPr>
        <b/>
        <i/>
        <sz val="10"/>
        <rFont val="Times New Roman"/>
        <family val="1"/>
        <charset val="204"/>
      </rPr>
      <t>я</t>
    </r>
  </si>
  <si>
    <t>общински</t>
  </si>
  <si>
    <t>матер. издръжка администр.</t>
  </si>
  <si>
    <t>ОбС</t>
  </si>
  <si>
    <t xml:space="preserve">дофинансиране </t>
  </si>
  <si>
    <t>ІІ</t>
  </si>
  <si>
    <t>Отбрана и сигурност</t>
  </si>
  <si>
    <t xml:space="preserve">държавни </t>
  </si>
  <si>
    <t>ІІІ.</t>
  </si>
  <si>
    <t>Образование</t>
  </si>
  <si>
    <t>ІV.</t>
  </si>
  <si>
    <t>Здравеопазване</t>
  </si>
  <si>
    <t>V</t>
  </si>
  <si>
    <t>Соц.подпомагане и грижи</t>
  </si>
  <si>
    <t>ДСПатронаж</t>
  </si>
  <si>
    <t>Клуб на хората с увреждания</t>
  </si>
  <si>
    <t>Клуб пенсионера</t>
  </si>
  <si>
    <t>VІ.</t>
  </si>
  <si>
    <t>Комунални дейности</t>
  </si>
  <si>
    <t>осветление</t>
  </si>
  <si>
    <t xml:space="preserve">чистота </t>
  </si>
  <si>
    <t xml:space="preserve">озеленяване </t>
  </si>
  <si>
    <t>ремонт улици</t>
  </si>
  <si>
    <t>VІІ.</t>
  </si>
  <si>
    <t>Физ.култура,религия</t>
  </si>
  <si>
    <t>държавни -читалища</t>
  </si>
  <si>
    <t>Обреден дом</t>
  </si>
  <si>
    <t>РТВ радиоточки</t>
  </si>
  <si>
    <t>други по културата</t>
  </si>
  <si>
    <t>дофинансиране</t>
  </si>
  <si>
    <t xml:space="preserve">дофинансиране читалища </t>
  </si>
  <si>
    <t>VІІІ.</t>
  </si>
  <si>
    <t>икономически дейности</t>
  </si>
  <si>
    <t>с стопанство</t>
  </si>
  <si>
    <t xml:space="preserve">други иконом. </t>
  </si>
  <si>
    <t>транспорт</t>
  </si>
  <si>
    <t>местни общински пътища</t>
  </si>
  <si>
    <t xml:space="preserve">лихви </t>
  </si>
  <si>
    <t>ІХ.</t>
  </si>
  <si>
    <t>резерв</t>
  </si>
  <si>
    <t>всичко текущи разходи</t>
  </si>
  <si>
    <t>Отчет на бюджетните разходи към 31.12.2016г по кметства</t>
  </si>
  <si>
    <t>жители  по пост адрес 2016г.</t>
  </si>
  <si>
    <t>ПЕТОКЛАДЕНЦИ</t>
  </si>
  <si>
    <t>КУЛИНА ВОДА</t>
  </si>
  <si>
    <t>БЯЛА ВОДА</t>
  </si>
  <si>
    <t>Приложение №  6</t>
  </si>
</sst>
</file>

<file path=xl/styles.xml><?xml version="1.0" encoding="utf-8"?>
<styleSheet xmlns="http://schemas.openxmlformats.org/spreadsheetml/2006/main">
  <numFmts count="1">
    <numFmt numFmtId="164" formatCode="0;[Red]0"/>
  </numFmts>
  <fonts count="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1" fillId="0" borderId="2" xfId="0" applyFont="1" applyBorder="1"/>
    <xf numFmtId="0" fontId="5" fillId="0" borderId="2" xfId="0" applyFont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Fill="1" applyBorder="1"/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2" borderId="2" xfId="0" applyFont="1" applyFill="1" applyBorder="1"/>
    <xf numFmtId="0" fontId="7" fillId="0" borderId="2" xfId="0" applyFont="1" applyBorder="1"/>
    <xf numFmtId="0" fontId="1" fillId="0" borderId="3" xfId="0" applyFont="1" applyBorder="1"/>
    <xf numFmtId="0" fontId="5" fillId="2" borderId="3" xfId="0" applyFont="1" applyFill="1" applyBorder="1"/>
    <xf numFmtId="0" fontId="5" fillId="0" borderId="3" xfId="0" applyFont="1" applyBorder="1"/>
    <xf numFmtId="0" fontId="1" fillId="2" borderId="2" xfId="0" applyFont="1" applyFill="1" applyBorder="1"/>
    <xf numFmtId="164" fontId="5" fillId="2" borderId="2" xfId="0" applyNumberFormat="1" applyFont="1" applyFill="1" applyBorder="1"/>
    <xf numFmtId="164" fontId="5" fillId="0" borderId="0" xfId="0" applyNumberFormat="1" applyFont="1" applyFill="1"/>
    <xf numFmtId="0" fontId="1" fillId="0" borderId="0" xfId="0" applyFont="1" applyFill="1" applyBorder="1"/>
    <xf numFmtId="0" fontId="6" fillId="0" borderId="0" xfId="0" applyFont="1" applyFill="1"/>
    <xf numFmtId="0" fontId="2" fillId="0" borderId="1" xfId="0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S53"/>
  <sheetViews>
    <sheetView tabSelected="1" topLeftCell="B1" workbookViewId="0">
      <selection activeCell="J3" sqref="J3:R3"/>
    </sheetView>
  </sheetViews>
  <sheetFormatPr defaultRowHeight="12.75"/>
  <cols>
    <col min="1" max="1" width="0" style="4" hidden="1" customWidth="1"/>
    <col min="2" max="2" width="3.85546875" style="4" customWidth="1"/>
    <col min="3" max="3" width="31.42578125" style="4" customWidth="1"/>
    <col min="4" max="5" width="0" style="4" hidden="1" customWidth="1"/>
    <col min="6" max="6" width="0" style="22" hidden="1" customWidth="1"/>
    <col min="7" max="9" width="0" style="4" hidden="1" customWidth="1"/>
    <col min="10" max="16384" width="9.140625" style="4"/>
  </cols>
  <sheetData>
    <row r="1" spans="2:19" ht="18.7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3"/>
    </row>
    <row r="2" spans="2:19" ht="18.75"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 t="s">
        <v>57</v>
      </c>
      <c r="S2" s="3"/>
    </row>
    <row r="3" spans="2:19" ht="18.75">
      <c r="B3" s="1"/>
      <c r="C3" s="2"/>
      <c r="D3" s="2"/>
      <c r="E3" s="2"/>
      <c r="F3" s="2"/>
      <c r="G3" s="2"/>
      <c r="H3" s="2"/>
      <c r="I3" s="2"/>
      <c r="J3" s="23" t="s">
        <v>52</v>
      </c>
      <c r="K3" s="23"/>
      <c r="L3" s="23"/>
      <c r="M3" s="23"/>
      <c r="N3" s="23"/>
      <c r="O3" s="23"/>
      <c r="P3" s="23"/>
      <c r="Q3" s="23"/>
      <c r="R3" s="23"/>
      <c r="S3" s="3"/>
    </row>
    <row r="4" spans="2:19" ht="15">
      <c r="B4" s="5"/>
      <c r="C4" s="6" t="s">
        <v>0</v>
      </c>
      <c r="D4" s="5"/>
      <c r="E4" s="6" t="s">
        <v>1</v>
      </c>
      <c r="F4" s="7" t="s">
        <v>2</v>
      </c>
      <c r="G4" s="7" t="s">
        <v>3</v>
      </c>
      <c r="H4" s="7" t="s">
        <v>1</v>
      </c>
      <c r="I4" s="7" t="s">
        <v>4</v>
      </c>
      <c r="J4" s="24" t="s">
        <v>56</v>
      </c>
      <c r="K4" s="25"/>
      <c r="L4" s="24" t="s">
        <v>4</v>
      </c>
      <c r="M4" s="26"/>
      <c r="N4" s="24" t="s">
        <v>55</v>
      </c>
      <c r="O4" s="25"/>
      <c r="P4" s="24" t="s">
        <v>54</v>
      </c>
      <c r="Q4" s="25"/>
      <c r="R4" s="27" t="s">
        <v>5</v>
      </c>
      <c r="S4" s="28"/>
    </row>
    <row r="5" spans="2:19">
      <c r="B5" s="5"/>
      <c r="C5" s="6"/>
      <c r="D5" s="6"/>
      <c r="E5" s="6"/>
      <c r="F5" s="7"/>
      <c r="G5" s="7"/>
      <c r="H5" s="7"/>
      <c r="I5" s="7"/>
      <c r="J5" s="8" t="s">
        <v>6</v>
      </c>
      <c r="K5" s="8" t="s">
        <v>7</v>
      </c>
      <c r="L5" s="8" t="s">
        <v>6</v>
      </c>
      <c r="M5" s="8" t="s">
        <v>7</v>
      </c>
      <c r="N5" s="8" t="s">
        <v>6</v>
      </c>
      <c r="O5" s="8" t="s">
        <v>7</v>
      </c>
      <c r="P5" s="8" t="s">
        <v>6</v>
      </c>
      <c r="Q5" s="8" t="s">
        <v>7</v>
      </c>
      <c r="R5" s="8" t="s">
        <v>6</v>
      </c>
      <c r="S5" s="8" t="s">
        <v>7</v>
      </c>
    </row>
    <row r="6" spans="2:19" s="11" customFormat="1">
      <c r="B6" s="6"/>
      <c r="C6" s="6" t="s">
        <v>8</v>
      </c>
      <c r="D6" s="6"/>
      <c r="E6" s="5"/>
      <c r="F6" s="7">
        <v>1240.5999999999999</v>
      </c>
      <c r="G6" s="9"/>
      <c r="H6" s="9">
        <v>544</v>
      </c>
      <c r="I6" s="9"/>
      <c r="J6" s="9"/>
      <c r="K6" s="9"/>
      <c r="L6" s="9"/>
      <c r="M6" s="9"/>
      <c r="N6" s="9"/>
      <c r="O6" s="9"/>
      <c r="P6" s="9"/>
      <c r="Q6" s="10"/>
      <c r="R6" s="9"/>
      <c r="S6" s="9"/>
    </row>
    <row r="7" spans="2:19" s="11" customFormat="1" ht="11.25" customHeight="1">
      <c r="B7" s="6"/>
      <c r="C7" s="12" t="s">
        <v>53</v>
      </c>
      <c r="D7" s="6"/>
      <c r="E7" s="5"/>
      <c r="F7" s="7">
        <v>10508</v>
      </c>
      <c r="G7" s="9"/>
      <c r="H7" s="9">
        <v>8837</v>
      </c>
      <c r="I7" s="9"/>
      <c r="J7" s="9"/>
      <c r="K7" s="9"/>
      <c r="L7" s="9"/>
      <c r="M7" s="9"/>
      <c r="N7" s="9"/>
      <c r="O7" s="9"/>
      <c r="P7" s="9"/>
      <c r="Q7" s="10"/>
      <c r="R7" s="9"/>
      <c r="S7" s="9"/>
    </row>
    <row r="8" spans="2:19" s="11" customFormat="1">
      <c r="B8" s="6" t="s">
        <v>9</v>
      </c>
      <c r="C8" s="6" t="s">
        <v>10</v>
      </c>
      <c r="D8" s="6"/>
      <c r="E8" s="6" t="e">
        <f>#REF!+#REF!+E9</f>
        <v>#REF!</v>
      </c>
      <c r="F8" s="13" t="e">
        <f>F9+F10+F13+#REF!</f>
        <v>#REF!</v>
      </c>
      <c r="G8" s="13">
        <f>SUM(G9:G13)</f>
        <v>24800</v>
      </c>
      <c r="H8" s="13" t="e">
        <f>F8-J8-L8-N8-P8-R8</f>
        <v>#REF!</v>
      </c>
      <c r="I8" s="13">
        <f t="shared" ref="I8:S8" si="0">SUM(I9:I13)</f>
        <v>23440</v>
      </c>
      <c r="J8" s="13">
        <f t="shared" si="0"/>
        <v>24700</v>
      </c>
      <c r="K8" s="13">
        <f t="shared" si="0"/>
        <v>27189</v>
      </c>
      <c r="L8" s="13">
        <f t="shared" si="0"/>
        <v>27050</v>
      </c>
      <c r="M8" s="13">
        <f t="shared" si="0"/>
        <v>28409</v>
      </c>
      <c r="N8" s="13">
        <f t="shared" si="0"/>
        <v>23800</v>
      </c>
      <c r="O8" s="13">
        <f t="shared" si="0"/>
        <v>26968</v>
      </c>
      <c r="P8" s="13">
        <f t="shared" si="0"/>
        <v>25200</v>
      </c>
      <c r="Q8" s="13">
        <f t="shared" si="0"/>
        <v>27686</v>
      </c>
      <c r="R8" s="13">
        <f t="shared" si="0"/>
        <v>24800</v>
      </c>
      <c r="S8" s="13">
        <f t="shared" si="0"/>
        <v>26521</v>
      </c>
    </row>
    <row r="9" spans="2:19" ht="13.5">
      <c r="B9" s="6">
        <v>1</v>
      </c>
      <c r="C9" s="14" t="s">
        <v>11</v>
      </c>
      <c r="D9" s="6"/>
      <c r="E9" s="5" t="e">
        <f>#REF!-G9-I9-#REF!-#REF!-#REF!-D9</f>
        <v>#REF!</v>
      </c>
      <c r="F9" s="7">
        <v>426100</v>
      </c>
      <c r="G9" s="9">
        <v>19500</v>
      </c>
      <c r="H9" s="9">
        <f>F9-R9-P9-N9-L9-J9</f>
        <v>323350</v>
      </c>
      <c r="I9" s="9">
        <v>17900</v>
      </c>
      <c r="J9" s="9">
        <v>20200</v>
      </c>
      <c r="K9" s="9">
        <v>22051</v>
      </c>
      <c r="L9" s="9">
        <v>21250</v>
      </c>
      <c r="M9" s="9">
        <v>21550</v>
      </c>
      <c r="N9" s="9">
        <v>20800</v>
      </c>
      <c r="O9" s="9">
        <v>21403</v>
      </c>
      <c r="P9" s="9">
        <v>20200</v>
      </c>
      <c r="Q9" s="10">
        <v>19958</v>
      </c>
      <c r="R9" s="9">
        <v>20300</v>
      </c>
      <c r="S9" s="9">
        <v>20460</v>
      </c>
    </row>
    <row r="10" spans="2:19" ht="13.5">
      <c r="B10" s="6">
        <v>2</v>
      </c>
      <c r="C10" s="14" t="s">
        <v>12</v>
      </c>
      <c r="D10" s="5"/>
      <c r="E10" s="5"/>
      <c r="F10" s="7">
        <f>SUM(F11:F12)</f>
        <v>226000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15"/>
      <c r="R10" s="5"/>
      <c r="S10" s="5"/>
    </row>
    <row r="11" spans="2:19">
      <c r="B11" s="5"/>
      <c r="C11" s="5" t="s">
        <v>13</v>
      </c>
      <c r="D11" s="5"/>
      <c r="E11" s="5" t="e">
        <f>#REF!-G11-I11-#REF!-#REF!-#REF!-D11</f>
        <v>#REF!</v>
      </c>
      <c r="F11" s="7">
        <v>126000</v>
      </c>
      <c r="G11" s="5">
        <v>5300</v>
      </c>
      <c r="H11" s="9">
        <f>F11-R11-P11-N11-L11-J11</f>
        <v>103200</v>
      </c>
      <c r="I11" s="5">
        <v>5540</v>
      </c>
      <c r="J11" s="5">
        <v>4500</v>
      </c>
      <c r="K11" s="5">
        <v>5138</v>
      </c>
      <c r="L11" s="5">
        <v>5800</v>
      </c>
      <c r="M11" s="5">
        <v>6859</v>
      </c>
      <c r="N11" s="5">
        <v>3000</v>
      </c>
      <c r="O11" s="5">
        <v>5565</v>
      </c>
      <c r="P11" s="5">
        <v>5000</v>
      </c>
      <c r="Q11" s="15">
        <v>7728</v>
      </c>
      <c r="R11" s="9">
        <v>4500</v>
      </c>
      <c r="S11" s="9">
        <v>6061</v>
      </c>
    </row>
    <row r="12" spans="2:19" hidden="1">
      <c r="B12" s="5"/>
      <c r="C12" s="5" t="s">
        <v>14</v>
      </c>
      <c r="D12" s="5"/>
      <c r="E12" s="5" t="e">
        <f>#REF!-G12-I12-#REF!-#REF!-#REF!-D12</f>
        <v>#REF!</v>
      </c>
      <c r="F12" s="7">
        <v>100000</v>
      </c>
      <c r="G12" s="5"/>
      <c r="H12" s="9">
        <f>F12-R12-P12-N12-L12-J12</f>
        <v>100000</v>
      </c>
      <c r="I12" s="5"/>
      <c r="J12" s="5"/>
      <c r="K12" s="5"/>
      <c r="L12" s="5"/>
      <c r="M12" s="5"/>
      <c r="N12" s="5"/>
      <c r="O12" s="5"/>
      <c r="P12" s="5"/>
      <c r="Q12" s="15"/>
      <c r="R12" s="5"/>
      <c r="S12" s="5"/>
    </row>
    <row r="13" spans="2:19" ht="13.5" hidden="1">
      <c r="B13" s="14">
        <v>3</v>
      </c>
      <c r="C13" s="14" t="s">
        <v>15</v>
      </c>
      <c r="D13" s="5"/>
      <c r="E13" s="5"/>
      <c r="F13" s="7">
        <v>25000</v>
      </c>
      <c r="G13" s="5"/>
      <c r="H13" s="9">
        <f>F13-R13-P13-N13-L13-J13</f>
        <v>25000</v>
      </c>
      <c r="I13" s="5"/>
      <c r="J13" s="5"/>
      <c r="K13" s="5"/>
      <c r="L13" s="5"/>
      <c r="M13" s="5"/>
      <c r="N13" s="5"/>
      <c r="O13" s="5"/>
      <c r="P13" s="5"/>
      <c r="Q13" s="15"/>
      <c r="R13" s="5"/>
      <c r="S13" s="5"/>
    </row>
    <row r="14" spans="2:19" s="11" customFormat="1">
      <c r="B14" s="6" t="s">
        <v>16</v>
      </c>
      <c r="C14" s="6" t="s">
        <v>17</v>
      </c>
      <c r="D14" s="6"/>
      <c r="E14" s="6" t="e">
        <f>#REF!-G14-I14-#REF!-#REF!-#REF!-D14</f>
        <v>#REF!</v>
      </c>
      <c r="F14" s="13">
        <v>120685</v>
      </c>
      <c r="G14" s="13">
        <v>300</v>
      </c>
      <c r="H14" s="13">
        <f t="shared" ref="H14:H23" si="1">F14-J14-L14-N14-P14-R14</f>
        <v>119185</v>
      </c>
      <c r="I14" s="13">
        <v>300</v>
      </c>
      <c r="J14" s="13">
        <v>300</v>
      </c>
      <c r="K14" s="13">
        <v>0</v>
      </c>
      <c r="L14" s="13">
        <v>300</v>
      </c>
      <c r="M14" s="13">
        <v>0</v>
      </c>
      <c r="N14" s="13">
        <v>300</v>
      </c>
      <c r="O14" s="13">
        <v>0</v>
      </c>
      <c r="P14" s="13">
        <v>300</v>
      </c>
      <c r="Q14" s="16">
        <v>460</v>
      </c>
      <c r="R14" s="13">
        <v>300</v>
      </c>
      <c r="S14" s="13">
        <v>300</v>
      </c>
    </row>
    <row r="15" spans="2:19" s="11" customFormat="1" ht="13.5">
      <c r="B15" s="14">
        <v>1</v>
      </c>
      <c r="C15" s="14" t="s">
        <v>18</v>
      </c>
      <c r="D15" s="6"/>
      <c r="E15" s="5"/>
      <c r="F15" s="7">
        <v>85770</v>
      </c>
      <c r="G15" s="6"/>
      <c r="H15" s="5">
        <f t="shared" si="1"/>
        <v>84270</v>
      </c>
      <c r="I15" s="5">
        <v>300</v>
      </c>
      <c r="J15" s="5">
        <v>300</v>
      </c>
      <c r="K15" s="5">
        <v>0</v>
      </c>
      <c r="L15" s="5">
        <v>300</v>
      </c>
      <c r="M15" s="5">
        <v>0</v>
      </c>
      <c r="N15" s="5">
        <v>300</v>
      </c>
      <c r="O15" s="5">
        <v>0</v>
      </c>
      <c r="P15" s="5">
        <v>300</v>
      </c>
      <c r="Q15" s="15">
        <v>460</v>
      </c>
      <c r="R15" s="5">
        <v>300</v>
      </c>
      <c r="S15" s="5">
        <v>300</v>
      </c>
    </row>
    <row r="16" spans="2:19" s="11" customFormat="1">
      <c r="B16" s="6" t="s">
        <v>19</v>
      </c>
      <c r="C16" s="6" t="s">
        <v>20</v>
      </c>
      <c r="D16" s="6"/>
      <c r="E16" s="6">
        <v>1920111</v>
      </c>
      <c r="F16" s="13">
        <f>SUM(F17:F18)</f>
        <v>1996669</v>
      </c>
      <c r="G16" s="6"/>
      <c r="H16" s="13">
        <f t="shared" si="1"/>
        <v>1996669</v>
      </c>
      <c r="I16" s="13"/>
      <c r="J16" s="13"/>
      <c r="K16" s="13"/>
      <c r="L16" s="13"/>
      <c r="M16" s="13"/>
      <c r="N16" s="13"/>
      <c r="O16" s="13"/>
      <c r="P16" s="13"/>
      <c r="Q16" s="16"/>
      <c r="R16" s="13"/>
      <c r="S16" s="13"/>
    </row>
    <row r="17" spans="2:19" s="11" customFormat="1" ht="13.5" hidden="1">
      <c r="B17" s="6">
        <v>1</v>
      </c>
      <c r="C17" s="14" t="s">
        <v>18</v>
      </c>
      <c r="D17" s="6"/>
      <c r="E17" s="6"/>
      <c r="F17" s="7">
        <v>1628869</v>
      </c>
      <c r="G17" s="6"/>
      <c r="H17" s="5">
        <f t="shared" si="1"/>
        <v>1628869</v>
      </c>
      <c r="I17" s="6"/>
      <c r="J17" s="6"/>
      <c r="K17" s="6"/>
      <c r="L17" s="6"/>
      <c r="M17" s="6"/>
      <c r="N17" s="6"/>
      <c r="O17" s="6"/>
      <c r="P17" s="6"/>
      <c r="Q17" s="17"/>
      <c r="R17" s="6"/>
      <c r="S17" s="6"/>
    </row>
    <row r="18" spans="2:19" s="11" customFormat="1" ht="13.5" hidden="1">
      <c r="B18" s="6">
        <v>2</v>
      </c>
      <c r="C18" s="14" t="s">
        <v>12</v>
      </c>
      <c r="D18" s="6"/>
      <c r="E18" s="6"/>
      <c r="F18" s="7">
        <v>367800</v>
      </c>
      <c r="G18" s="6"/>
      <c r="H18" s="5">
        <f t="shared" si="1"/>
        <v>367800</v>
      </c>
      <c r="I18" s="6"/>
      <c r="J18" s="6"/>
      <c r="K18" s="6"/>
      <c r="L18" s="6"/>
      <c r="M18" s="6"/>
      <c r="N18" s="6"/>
      <c r="O18" s="6"/>
      <c r="P18" s="6"/>
      <c r="Q18" s="17"/>
      <c r="R18" s="6"/>
      <c r="S18" s="6"/>
    </row>
    <row r="19" spans="2:19" s="11" customFormat="1">
      <c r="B19" s="6" t="s">
        <v>21</v>
      </c>
      <c r="C19" s="6" t="s">
        <v>22</v>
      </c>
      <c r="D19" s="6"/>
      <c r="E19" s="6" t="e">
        <f>#REF!-G19-I19-#REF!-#REF!-#REF!</f>
        <v>#REF!</v>
      </c>
      <c r="F19" s="13">
        <f>SUM(F20:F21)</f>
        <v>230634</v>
      </c>
      <c r="G19" s="13"/>
      <c r="H19" s="13">
        <f t="shared" si="1"/>
        <v>230634</v>
      </c>
      <c r="I19" s="13"/>
      <c r="J19" s="13"/>
      <c r="K19" s="13"/>
      <c r="L19" s="13"/>
      <c r="M19" s="13"/>
      <c r="N19" s="13"/>
      <c r="O19" s="13"/>
      <c r="P19" s="13"/>
      <c r="Q19" s="16"/>
      <c r="R19" s="13"/>
      <c r="S19" s="13"/>
    </row>
    <row r="20" spans="2:19" s="11" customFormat="1" ht="13.5" hidden="1">
      <c r="B20" s="6">
        <v>1</v>
      </c>
      <c r="C20" s="14" t="s">
        <v>18</v>
      </c>
      <c r="D20" s="6"/>
      <c r="E20" s="6"/>
      <c r="F20" s="7">
        <v>144634</v>
      </c>
      <c r="G20" s="6"/>
      <c r="H20" s="5">
        <f t="shared" si="1"/>
        <v>144634</v>
      </c>
      <c r="I20" s="6"/>
      <c r="J20" s="6"/>
      <c r="K20" s="6"/>
      <c r="L20" s="6"/>
      <c r="M20" s="6"/>
      <c r="N20" s="6"/>
      <c r="O20" s="6"/>
      <c r="P20" s="6"/>
      <c r="Q20" s="17"/>
      <c r="R20" s="6"/>
      <c r="S20" s="6"/>
    </row>
    <row r="21" spans="2:19" s="11" customFormat="1" ht="13.5" hidden="1">
      <c r="B21" s="6">
        <v>2</v>
      </c>
      <c r="C21" s="14" t="s">
        <v>12</v>
      </c>
      <c r="D21" s="6"/>
      <c r="E21" s="6"/>
      <c r="F21" s="7">
        <v>86000</v>
      </c>
      <c r="G21" s="6"/>
      <c r="H21" s="5">
        <f t="shared" si="1"/>
        <v>86000</v>
      </c>
      <c r="I21" s="6"/>
      <c r="J21" s="6"/>
      <c r="K21" s="6"/>
      <c r="L21" s="6"/>
      <c r="M21" s="6"/>
      <c r="N21" s="6"/>
      <c r="O21" s="6"/>
      <c r="P21" s="6"/>
      <c r="Q21" s="17"/>
      <c r="R21" s="6"/>
      <c r="S21" s="6"/>
    </row>
    <row r="22" spans="2:19" s="11" customFormat="1">
      <c r="B22" s="6" t="s">
        <v>23</v>
      </c>
      <c r="C22" s="6" t="s">
        <v>24</v>
      </c>
      <c r="D22" s="6"/>
      <c r="E22" s="6" t="e">
        <f>#REF!-G22-I22-#REF!-#REF!-#REF!</f>
        <v>#REF!</v>
      </c>
      <c r="F22" s="13">
        <f>SUM(F23:F24)</f>
        <v>259125</v>
      </c>
      <c r="G22" s="6">
        <f>G25+G26+G27</f>
        <v>300</v>
      </c>
      <c r="H22" s="13">
        <f t="shared" si="1"/>
        <v>257625</v>
      </c>
      <c r="I22" s="13">
        <f>I25+I26+I27</f>
        <v>300</v>
      </c>
      <c r="J22" s="13">
        <f>SUM(J23:J27)</f>
        <v>300</v>
      </c>
      <c r="K22" s="13">
        <f>SUM(K23:K27)</f>
        <v>114</v>
      </c>
      <c r="L22" s="13">
        <f t="shared" ref="L22:S22" si="2">SUM(L23:L27)</f>
        <v>300</v>
      </c>
      <c r="M22" s="13">
        <f t="shared" si="2"/>
        <v>400</v>
      </c>
      <c r="N22" s="13">
        <f t="shared" si="2"/>
        <v>300</v>
      </c>
      <c r="O22" s="13">
        <f t="shared" si="2"/>
        <v>300</v>
      </c>
      <c r="P22" s="13">
        <f t="shared" si="2"/>
        <v>300</v>
      </c>
      <c r="Q22" s="13">
        <f t="shared" si="2"/>
        <v>254</v>
      </c>
      <c r="R22" s="13">
        <f t="shared" si="2"/>
        <v>300</v>
      </c>
      <c r="S22" s="13">
        <f t="shared" si="2"/>
        <v>658</v>
      </c>
    </row>
    <row r="23" spans="2:19" s="11" customFormat="1" ht="13.5" hidden="1">
      <c r="B23" s="6">
        <v>1</v>
      </c>
      <c r="C23" s="14" t="s">
        <v>18</v>
      </c>
      <c r="D23" s="6"/>
      <c r="E23" s="6"/>
      <c r="F23" s="7">
        <v>71625</v>
      </c>
      <c r="G23" s="6"/>
      <c r="H23" s="5">
        <f t="shared" si="1"/>
        <v>71625</v>
      </c>
      <c r="I23" s="6"/>
      <c r="J23" s="6"/>
      <c r="K23" s="6"/>
      <c r="L23" s="6"/>
      <c r="M23" s="6"/>
      <c r="N23" s="6"/>
      <c r="O23" s="6"/>
      <c r="P23" s="6"/>
      <c r="Q23" s="17"/>
      <c r="R23" s="6"/>
      <c r="S23" s="6"/>
    </row>
    <row r="24" spans="2:19" s="11" customFormat="1" ht="13.5" hidden="1">
      <c r="B24" s="6">
        <v>2</v>
      </c>
      <c r="C24" s="14" t="s">
        <v>12</v>
      </c>
      <c r="D24" s="6"/>
      <c r="E24" s="6"/>
      <c r="F24" s="7">
        <f>SUM(F25:F27)</f>
        <v>187500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17"/>
      <c r="R24" s="6"/>
      <c r="S24" s="6"/>
    </row>
    <row r="25" spans="2:19" hidden="1">
      <c r="B25" s="5"/>
      <c r="C25" s="5" t="s">
        <v>25</v>
      </c>
      <c r="D25" s="5"/>
      <c r="E25" s="5" t="e">
        <f>#REF!-G25-I25-#REF!-#REF!-#REF!-D25</f>
        <v>#REF!</v>
      </c>
      <c r="F25" s="9">
        <v>175000</v>
      </c>
      <c r="G25" s="5"/>
      <c r="H25" s="5">
        <f>F25-J25-L25-N25-P25-R25</f>
        <v>175000</v>
      </c>
      <c r="I25" s="5"/>
      <c r="J25" s="5"/>
      <c r="K25" s="5"/>
      <c r="L25" s="5"/>
      <c r="M25" s="5"/>
      <c r="N25" s="5"/>
      <c r="O25" s="5"/>
      <c r="P25" s="5"/>
      <c r="Q25" s="15"/>
      <c r="R25" s="5"/>
      <c r="S25" s="5"/>
    </row>
    <row r="26" spans="2:19">
      <c r="B26" s="5"/>
      <c r="C26" s="5" t="s">
        <v>26</v>
      </c>
      <c r="D26" s="5"/>
      <c r="E26" s="5" t="e">
        <f>#REF!-G26-I26-#REF!-#REF!-#REF!-D26</f>
        <v>#REF!</v>
      </c>
      <c r="F26" s="9">
        <v>10000</v>
      </c>
      <c r="G26" s="5"/>
      <c r="H26" s="5">
        <f>F26-J27-L26-N26-P26-R26</f>
        <v>9700</v>
      </c>
      <c r="I26" s="5"/>
      <c r="L26" s="5"/>
      <c r="M26" s="5"/>
      <c r="N26" s="5"/>
      <c r="O26" s="5"/>
      <c r="P26" s="5"/>
      <c r="Q26" s="15"/>
      <c r="R26" s="5"/>
      <c r="S26" s="5"/>
    </row>
    <row r="27" spans="2:19">
      <c r="B27" s="5"/>
      <c r="C27" s="5" t="s">
        <v>27</v>
      </c>
      <c r="D27" s="5"/>
      <c r="E27" s="5" t="e">
        <f>#REF!-G27-I27-#REF!-#REF!-#REF!-D27</f>
        <v>#REF!</v>
      </c>
      <c r="F27" s="9">
        <v>2500</v>
      </c>
      <c r="G27" s="6">
        <v>300</v>
      </c>
      <c r="H27" s="5" t="e">
        <f>F27-#REF!-L27-N27-P27-R27</f>
        <v>#REF!</v>
      </c>
      <c r="I27" s="5">
        <v>300</v>
      </c>
      <c r="J27" s="5">
        <v>300</v>
      </c>
      <c r="K27" s="5">
        <v>114</v>
      </c>
      <c r="L27" s="6">
        <v>300</v>
      </c>
      <c r="M27" s="5">
        <v>400</v>
      </c>
      <c r="N27" s="6">
        <v>300</v>
      </c>
      <c r="O27" s="5">
        <v>300</v>
      </c>
      <c r="P27" s="6">
        <v>300</v>
      </c>
      <c r="Q27" s="17">
        <v>254</v>
      </c>
      <c r="R27" s="6">
        <v>300</v>
      </c>
      <c r="S27" s="6">
        <v>658</v>
      </c>
    </row>
    <row r="28" spans="2:19" s="11" customFormat="1">
      <c r="B28" s="6" t="s">
        <v>28</v>
      </c>
      <c r="C28" s="6" t="s">
        <v>29</v>
      </c>
      <c r="D28" s="6"/>
      <c r="E28" s="6" t="e">
        <f>#REF!-G28-I28-#REF!-#REF!-#REF!</f>
        <v>#REF!</v>
      </c>
      <c r="F28" s="13">
        <f>SUM(F30:F33)</f>
        <v>832180</v>
      </c>
      <c r="G28" s="13" t="e">
        <f>G30+G31+#REF!+G33</f>
        <v>#REF!</v>
      </c>
      <c r="H28" s="13">
        <f>SUM(H30:H33)</f>
        <v>695930</v>
      </c>
      <c r="I28" s="13" t="e">
        <f>I30+I31+#REF!+I33</f>
        <v>#REF!</v>
      </c>
      <c r="J28" s="13">
        <f>SUM(J30:J33)</f>
        <v>26400</v>
      </c>
      <c r="K28" s="13">
        <f>SUM(K30:K33)</f>
        <v>21594</v>
      </c>
      <c r="L28" s="13">
        <f t="shared" ref="L28:S28" si="3">SUM(L30:L33)</f>
        <v>29250</v>
      </c>
      <c r="M28" s="13">
        <f t="shared" si="3"/>
        <v>25498</v>
      </c>
      <c r="N28" s="13">
        <f t="shared" si="3"/>
        <v>25330</v>
      </c>
      <c r="O28" s="13">
        <f t="shared" si="3"/>
        <v>21371</v>
      </c>
      <c r="P28" s="13">
        <f t="shared" si="3"/>
        <v>27470</v>
      </c>
      <c r="Q28" s="13">
        <f t="shared" si="3"/>
        <v>22013</v>
      </c>
      <c r="R28" s="13">
        <f t="shared" si="3"/>
        <v>27800</v>
      </c>
      <c r="S28" s="13">
        <f t="shared" si="3"/>
        <v>22605</v>
      </c>
    </row>
    <row r="29" spans="2:19" s="11" customFormat="1" ht="13.5">
      <c r="B29" s="6">
        <v>2</v>
      </c>
      <c r="C29" s="14" t="s">
        <v>12</v>
      </c>
      <c r="D29" s="6"/>
      <c r="E29" s="6"/>
      <c r="F29" s="7">
        <f>SUM(F30:F33)</f>
        <v>832180</v>
      </c>
      <c r="G29" s="6"/>
      <c r="H29" s="6"/>
      <c r="I29" s="6"/>
      <c r="J29" s="6"/>
      <c r="K29" s="6"/>
      <c r="L29" s="6"/>
      <c r="M29" s="6"/>
      <c r="N29" s="6"/>
      <c r="O29" s="6"/>
      <c r="P29" s="6"/>
      <c r="Q29" s="17"/>
      <c r="R29" s="6"/>
      <c r="S29" s="6"/>
    </row>
    <row r="30" spans="2:19">
      <c r="B30" s="5"/>
      <c r="C30" s="5" t="s">
        <v>30</v>
      </c>
      <c r="D30" s="5"/>
      <c r="E30" s="5" t="e">
        <f>#REF!-G30-I30-#REF!-#REF!-#REF!-D30</f>
        <v>#REF!</v>
      </c>
      <c r="F30" s="9">
        <v>120000</v>
      </c>
      <c r="G30" s="5">
        <v>4500</v>
      </c>
      <c r="H30" s="5">
        <f t="shared" ref="H30:H35" si="4">F30-J30-L30-N30-P30-R30</f>
        <v>78050</v>
      </c>
      <c r="I30" s="5">
        <v>6000</v>
      </c>
      <c r="J30" s="5">
        <v>7700</v>
      </c>
      <c r="K30" s="5">
        <v>5302</v>
      </c>
      <c r="L30" s="5">
        <v>9750</v>
      </c>
      <c r="M30" s="5">
        <v>9600</v>
      </c>
      <c r="N30" s="5">
        <v>6630</v>
      </c>
      <c r="O30" s="5">
        <v>6099</v>
      </c>
      <c r="P30" s="5">
        <v>8770</v>
      </c>
      <c r="Q30" s="15">
        <v>5809</v>
      </c>
      <c r="R30" s="9">
        <v>9100</v>
      </c>
      <c r="S30" s="9">
        <v>7182</v>
      </c>
    </row>
    <row r="31" spans="2:19">
      <c r="B31" s="5"/>
      <c r="C31" s="5" t="s">
        <v>31</v>
      </c>
      <c r="D31" s="5"/>
      <c r="E31" s="5" t="e">
        <f>#REF!-G31-I31-#REF!-#REF!-#REF!</f>
        <v>#REF!</v>
      </c>
      <c r="F31" s="9">
        <v>670180</v>
      </c>
      <c r="G31" s="5">
        <v>15700</v>
      </c>
      <c r="H31" s="5">
        <f t="shared" si="4"/>
        <v>576880</v>
      </c>
      <c r="I31" s="5">
        <v>16700</v>
      </c>
      <c r="J31" s="5">
        <v>18500</v>
      </c>
      <c r="K31" s="5">
        <v>16292</v>
      </c>
      <c r="L31" s="5">
        <v>19300</v>
      </c>
      <c r="M31" s="5">
        <v>15898</v>
      </c>
      <c r="N31" s="5">
        <v>18500</v>
      </c>
      <c r="O31" s="5">
        <v>15272</v>
      </c>
      <c r="P31" s="5">
        <v>18500</v>
      </c>
      <c r="Q31" s="15">
        <v>16204</v>
      </c>
      <c r="R31" s="9">
        <v>18500</v>
      </c>
      <c r="S31" s="9">
        <v>15239</v>
      </c>
    </row>
    <row r="32" spans="2:19">
      <c r="B32" s="5"/>
      <c r="C32" s="5" t="s">
        <v>32</v>
      </c>
      <c r="D32" s="5"/>
      <c r="E32" s="5"/>
      <c r="F32" s="9">
        <v>2000</v>
      </c>
      <c r="G32" s="5"/>
      <c r="H32" s="5">
        <f t="shared" si="4"/>
        <v>1000</v>
      </c>
      <c r="I32" s="5">
        <v>16700</v>
      </c>
      <c r="J32" s="5">
        <v>200</v>
      </c>
      <c r="K32" s="5"/>
      <c r="L32" s="5">
        <v>200</v>
      </c>
      <c r="M32" s="5">
        <v>0</v>
      </c>
      <c r="N32" s="5">
        <v>200</v>
      </c>
      <c r="O32" s="5">
        <v>0</v>
      </c>
      <c r="P32" s="5">
        <v>200</v>
      </c>
      <c r="Q32" s="15">
        <v>0</v>
      </c>
      <c r="R32" s="9">
        <v>200</v>
      </c>
      <c r="S32" s="9">
        <v>184</v>
      </c>
    </row>
    <row r="33" spans="2:19" hidden="1">
      <c r="B33" s="5"/>
      <c r="C33" s="5" t="s">
        <v>33</v>
      </c>
      <c r="D33" s="5"/>
      <c r="E33" s="5" t="e">
        <f>#REF!-G33-I33-#REF!-#REF!-#REF!</f>
        <v>#REF!</v>
      </c>
      <c r="F33" s="9">
        <v>40000</v>
      </c>
      <c r="G33" s="5">
        <v>5000</v>
      </c>
      <c r="H33" s="5">
        <f t="shared" si="4"/>
        <v>40000</v>
      </c>
      <c r="I33" s="5">
        <v>5000</v>
      </c>
      <c r="J33" s="5"/>
      <c r="K33" s="5"/>
      <c r="L33" s="5"/>
      <c r="M33" s="5"/>
      <c r="N33" s="5"/>
      <c r="O33" s="5"/>
      <c r="P33" s="5"/>
      <c r="Q33" s="15"/>
      <c r="R33" s="5"/>
      <c r="S33" s="5"/>
    </row>
    <row r="34" spans="2:19" s="11" customFormat="1">
      <c r="B34" s="6" t="s">
        <v>34</v>
      </c>
      <c r="C34" s="6" t="s">
        <v>35</v>
      </c>
      <c r="D34" s="6"/>
      <c r="E34" s="6" t="e">
        <f>#REF!+#REF!+#REF!+E38+E39</f>
        <v>#REF!</v>
      </c>
      <c r="F34" s="13">
        <f>F35+F36+F40</f>
        <v>239860</v>
      </c>
      <c r="G34" s="6">
        <f>SUM(G36:G39)</f>
        <v>200</v>
      </c>
      <c r="H34" s="13">
        <f t="shared" si="4"/>
        <v>236360</v>
      </c>
      <c r="I34" s="13">
        <f>SUM(I36:I39)</f>
        <v>200</v>
      </c>
      <c r="J34" s="13">
        <f>SUM(J35:J41)</f>
        <v>700</v>
      </c>
      <c r="K34" s="13">
        <f>SUM(K35:K41)</f>
        <v>880</v>
      </c>
      <c r="L34" s="13">
        <f t="shared" ref="L34:S34" si="5">SUM(L35:L41)</f>
        <v>700</v>
      </c>
      <c r="M34" s="13">
        <f>SUM(M36:M38)</f>
        <v>685</v>
      </c>
      <c r="N34" s="13">
        <f t="shared" si="5"/>
        <v>700</v>
      </c>
      <c r="O34" s="13">
        <f t="shared" si="5"/>
        <v>445</v>
      </c>
      <c r="P34" s="13">
        <f t="shared" si="5"/>
        <v>700</v>
      </c>
      <c r="Q34" s="13">
        <f t="shared" si="5"/>
        <v>559</v>
      </c>
      <c r="R34" s="13">
        <f t="shared" si="5"/>
        <v>700</v>
      </c>
      <c r="S34" s="13">
        <f t="shared" si="5"/>
        <v>670</v>
      </c>
    </row>
    <row r="35" spans="2:19" s="11" customFormat="1" ht="13.5" hidden="1">
      <c r="B35" s="6">
        <v>1</v>
      </c>
      <c r="C35" s="14" t="s">
        <v>36</v>
      </c>
      <c r="D35" s="6"/>
      <c r="E35" s="6"/>
      <c r="F35" s="7">
        <v>131860</v>
      </c>
      <c r="G35" s="6"/>
      <c r="H35" s="5">
        <f t="shared" si="4"/>
        <v>131860</v>
      </c>
      <c r="I35" s="6"/>
      <c r="J35" s="6"/>
      <c r="K35" s="6"/>
      <c r="L35" s="6"/>
      <c r="M35" s="6"/>
      <c r="N35" s="6"/>
      <c r="O35" s="6"/>
      <c r="P35" s="6"/>
      <c r="Q35" s="17"/>
      <c r="R35" s="6"/>
      <c r="S35" s="6"/>
    </row>
    <row r="36" spans="2:19" ht="13.5">
      <c r="B36" s="6">
        <v>2</v>
      </c>
      <c r="C36" s="14" t="s">
        <v>12</v>
      </c>
      <c r="D36" s="5"/>
      <c r="E36" s="5"/>
      <c r="F36" s="7">
        <f>SUM(F37:F39)</f>
        <v>84000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15"/>
      <c r="R36" s="5"/>
      <c r="S36" s="5"/>
    </row>
    <row r="37" spans="2:19">
      <c r="B37" s="5"/>
      <c r="C37" s="5" t="s">
        <v>37</v>
      </c>
      <c r="D37" s="5"/>
      <c r="E37" s="5" t="e">
        <f>#REF!-G37-I37-#REF!-#REF!-#REF!</f>
        <v>#REF!</v>
      </c>
      <c r="F37" s="9">
        <v>40000</v>
      </c>
      <c r="G37" s="5">
        <v>200</v>
      </c>
      <c r="H37" s="5">
        <f>F37-J37-L37-N37-P37-R37</f>
        <v>38500</v>
      </c>
      <c r="I37" s="5">
        <v>200</v>
      </c>
      <c r="J37" s="5">
        <v>300</v>
      </c>
      <c r="K37" s="5">
        <v>480</v>
      </c>
      <c r="L37" s="5">
        <v>300</v>
      </c>
      <c r="M37" s="5">
        <v>135</v>
      </c>
      <c r="N37" s="5">
        <v>300</v>
      </c>
      <c r="O37" s="5">
        <v>145</v>
      </c>
      <c r="P37" s="5">
        <v>300</v>
      </c>
      <c r="Q37" s="15">
        <v>170</v>
      </c>
      <c r="R37" s="5">
        <v>300</v>
      </c>
      <c r="S37" s="5">
        <v>238</v>
      </c>
    </row>
    <row r="38" spans="2:19">
      <c r="B38" s="5"/>
      <c r="C38" s="5" t="s">
        <v>38</v>
      </c>
      <c r="D38" s="5"/>
      <c r="E38" s="5" t="e">
        <f>#REF!-G38-I38-#REF!-#REF!-#REF!</f>
        <v>#REF!</v>
      </c>
      <c r="F38" s="9">
        <v>4000</v>
      </c>
      <c r="G38" s="5"/>
      <c r="H38" s="5">
        <f>F38-J38-L38-N38-P38-R38</f>
        <v>2000</v>
      </c>
      <c r="I38" s="5"/>
      <c r="J38" s="5">
        <v>400</v>
      </c>
      <c r="K38" s="5">
        <v>400</v>
      </c>
      <c r="L38" s="5">
        <v>400</v>
      </c>
      <c r="M38" s="5">
        <v>550</v>
      </c>
      <c r="N38" s="5">
        <v>400</v>
      </c>
      <c r="O38" s="5">
        <v>300</v>
      </c>
      <c r="P38" s="5">
        <v>400</v>
      </c>
      <c r="Q38" s="15">
        <v>389</v>
      </c>
      <c r="R38" s="5">
        <v>400</v>
      </c>
      <c r="S38" s="5">
        <v>432</v>
      </c>
    </row>
    <row r="39" spans="2:19" hidden="1">
      <c r="B39" s="5"/>
      <c r="C39" s="5" t="s">
        <v>39</v>
      </c>
      <c r="D39" s="5"/>
      <c r="E39" s="5" t="e">
        <f>#REF!-G39-I39-#REF!-#REF!-#REF!</f>
        <v>#REF!</v>
      </c>
      <c r="F39" s="7">
        <v>40000</v>
      </c>
      <c r="G39" s="5"/>
      <c r="H39" s="5">
        <f>F39-J39-L39-N39-P39-R39</f>
        <v>40000</v>
      </c>
      <c r="I39" s="5"/>
      <c r="J39" s="5"/>
      <c r="K39" s="5"/>
      <c r="L39" s="5"/>
      <c r="M39" s="5"/>
      <c r="N39" s="5"/>
      <c r="O39" s="5"/>
      <c r="P39" s="5"/>
      <c r="Q39" s="15"/>
      <c r="R39" s="5"/>
      <c r="S39" s="5"/>
    </row>
    <row r="40" spans="2:19" ht="13.5" hidden="1">
      <c r="B40" s="6">
        <v>3</v>
      </c>
      <c r="C40" s="14" t="s">
        <v>40</v>
      </c>
      <c r="D40" s="5"/>
      <c r="E40" s="5"/>
      <c r="F40" s="7">
        <v>24000</v>
      </c>
      <c r="G40" s="5"/>
      <c r="H40" s="5">
        <v>24000</v>
      </c>
      <c r="I40" s="5"/>
      <c r="J40" s="5"/>
      <c r="K40" s="5"/>
      <c r="L40" s="5"/>
      <c r="M40" s="5"/>
      <c r="N40" s="5"/>
      <c r="O40" s="5"/>
      <c r="P40" s="5"/>
      <c r="Q40" s="15"/>
      <c r="R40" s="5"/>
      <c r="S40" s="5"/>
    </row>
    <row r="41" spans="2:19" hidden="1">
      <c r="B41" s="5"/>
      <c r="C41" s="5" t="s">
        <v>41</v>
      </c>
      <c r="D41" s="6"/>
      <c r="E41" s="5"/>
      <c r="F41" s="9">
        <v>24000</v>
      </c>
      <c r="G41" s="5"/>
      <c r="H41" s="5">
        <v>24000</v>
      </c>
      <c r="I41" s="5"/>
      <c r="J41" s="5"/>
      <c r="K41" s="5"/>
      <c r="L41" s="5"/>
      <c r="M41" s="5"/>
      <c r="N41" s="5"/>
      <c r="O41" s="5"/>
      <c r="P41" s="5"/>
      <c r="Q41" s="15"/>
      <c r="R41" s="5"/>
      <c r="S41" s="5"/>
    </row>
    <row r="42" spans="2:19" s="11" customFormat="1">
      <c r="B42" s="6" t="s">
        <v>42</v>
      </c>
      <c r="C42" s="6" t="s">
        <v>43</v>
      </c>
      <c r="D42" s="6"/>
      <c r="E42" s="6" t="e">
        <f>#REF!-G42-I42-#REF!-#REF!-#REF!-D42</f>
        <v>#REF!</v>
      </c>
      <c r="F42" s="13">
        <f>SUM(F43:F44)</f>
        <v>337401</v>
      </c>
      <c r="G42" s="13">
        <v>500</v>
      </c>
      <c r="H42" s="13">
        <f>F42-J42-L42-N42-P42-R42</f>
        <v>334901</v>
      </c>
      <c r="I42" s="13">
        <v>500</v>
      </c>
      <c r="J42" s="13">
        <v>500</v>
      </c>
      <c r="K42" s="13">
        <v>810</v>
      </c>
      <c r="L42" s="13">
        <v>500</v>
      </c>
      <c r="M42" s="13">
        <v>600</v>
      </c>
      <c r="N42" s="13">
        <v>500</v>
      </c>
      <c r="O42" s="13">
        <v>500</v>
      </c>
      <c r="P42" s="13">
        <v>500</v>
      </c>
      <c r="Q42" s="16">
        <v>540</v>
      </c>
      <c r="R42" s="13">
        <v>500</v>
      </c>
      <c r="S42" s="13">
        <v>330</v>
      </c>
    </row>
    <row r="43" spans="2:19" s="11" customFormat="1" ht="13.5" hidden="1">
      <c r="B43" s="6">
        <v>1</v>
      </c>
      <c r="C43" s="14" t="s">
        <v>18</v>
      </c>
      <c r="D43" s="6"/>
      <c r="E43" s="6"/>
      <c r="F43" s="7"/>
      <c r="G43" s="6"/>
      <c r="H43" s="5">
        <f>F43-J43-L43-N43-P43-R43</f>
        <v>0</v>
      </c>
      <c r="I43" s="6"/>
      <c r="J43" s="6"/>
      <c r="K43" s="6"/>
      <c r="L43" s="6"/>
      <c r="M43" s="6"/>
      <c r="N43" s="6"/>
      <c r="O43" s="6"/>
      <c r="P43" s="6"/>
      <c r="Q43" s="17"/>
      <c r="R43" s="6"/>
      <c r="S43" s="6"/>
    </row>
    <row r="44" spans="2:19" s="11" customFormat="1" ht="13.5" hidden="1">
      <c r="B44" s="6">
        <v>2</v>
      </c>
      <c r="C44" s="14" t="s">
        <v>12</v>
      </c>
      <c r="D44" s="6"/>
      <c r="E44" s="6"/>
      <c r="F44" s="7">
        <f>SUM(F45:F49)</f>
        <v>337401</v>
      </c>
      <c r="G44" s="6"/>
      <c r="H44" s="5"/>
      <c r="I44" s="6"/>
      <c r="J44" s="6"/>
      <c r="K44" s="6"/>
      <c r="L44" s="6"/>
      <c r="M44" s="6"/>
      <c r="N44" s="6"/>
      <c r="O44" s="6"/>
      <c r="P44" s="6"/>
      <c r="Q44" s="17"/>
      <c r="R44" s="6"/>
      <c r="S44" s="6"/>
    </row>
    <row r="45" spans="2:19" s="11" customFormat="1" hidden="1">
      <c r="B45" s="6"/>
      <c r="C45" s="5" t="s">
        <v>44</v>
      </c>
      <c r="D45" s="6"/>
      <c r="E45" s="6"/>
      <c r="F45" s="9">
        <v>10000</v>
      </c>
      <c r="G45" s="6"/>
      <c r="H45" s="5">
        <f t="shared" ref="H45:H51" si="6">F45-J45-L45-N45-P45-R45</f>
        <v>10000</v>
      </c>
      <c r="I45" s="6"/>
      <c r="J45" s="6"/>
      <c r="K45" s="6"/>
      <c r="L45" s="6"/>
      <c r="M45" s="6"/>
      <c r="N45" s="6"/>
      <c r="O45" s="6"/>
      <c r="P45" s="6"/>
      <c r="Q45" s="17"/>
      <c r="R45" s="6"/>
      <c r="S45" s="6"/>
    </row>
    <row r="46" spans="2:19" s="11" customFormat="1">
      <c r="B46" s="6"/>
      <c r="C46" s="5" t="s">
        <v>45</v>
      </c>
      <c r="D46" s="6"/>
      <c r="E46" s="6"/>
      <c r="F46" s="9">
        <v>100000</v>
      </c>
      <c r="G46" s="6"/>
      <c r="H46" s="5">
        <f t="shared" si="6"/>
        <v>97500</v>
      </c>
      <c r="I46" s="6"/>
      <c r="J46" s="5">
        <v>500</v>
      </c>
      <c r="K46" s="5">
        <v>810</v>
      </c>
      <c r="L46" s="5">
        <v>500</v>
      </c>
      <c r="M46" s="5">
        <v>600</v>
      </c>
      <c r="N46" s="5">
        <v>500</v>
      </c>
      <c r="O46" s="5">
        <v>500</v>
      </c>
      <c r="P46" s="5">
        <v>500</v>
      </c>
      <c r="Q46" s="15">
        <v>540</v>
      </c>
      <c r="R46" s="5">
        <v>500</v>
      </c>
      <c r="S46" s="5">
        <v>330</v>
      </c>
    </row>
    <row r="47" spans="2:19" s="11" customFormat="1" hidden="1">
      <c r="B47" s="6"/>
      <c r="C47" s="5" t="s">
        <v>46</v>
      </c>
      <c r="D47" s="6"/>
      <c r="E47" s="6"/>
      <c r="F47" s="9">
        <v>60000</v>
      </c>
      <c r="G47" s="6"/>
      <c r="H47" s="5">
        <f t="shared" si="6"/>
        <v>60000</v>
      </c>
      <c r="I47" s="6"/>
      <c r="J47" s="6"/>
      <c r="K47" s="6"/>
      <c r="L47" s="6"/>
      <c r="M47" s="6"/>
      <c r="N47" s="6"/>
      <c r="O47" s="6"/>
      <c r="P47" s="6"/>
      <c r="Q47" s="17"/>
      <c r="R47" s="6"/>
      <c r="S47" s="6"/>
    </row>
    <row r="48" spans="2:19" s="11" customFormat="1" hidden="1">
      <c r="B48" s="6"/>
      <c r="C48" s="5" t="s">
        <v>47</v>
      </c>
      <c r="D48" s="6"/>
      <c r="E48" s="6"/>
      <c r="F48" s="9">
        <v>38300</v>
      </c>
      <c r="G48" s="6"/>
      <c r="H48" s="5">
        <f t="shared" si="6"/>
        <v>38300</v>
      </c>
      <c r="I48" s="6"/>
      <c r="J48" s="6"/>
      <c r="K48" s="6"/>
      <c r="L48" s="6"/>
      <c r="M48" s="6"/>
      <c r="N48" s="6"/>
      <c r="O48" s="6"/>
      <c r="P48" s="6"/>
      <c r="Q48" s="17"/>
      <c r="R48" s="6"/>
      <c r="S48" s="6"/>
    </row>
    <row r="49" spans="2:19" s="11" customFormat="1" hidden="1">
      <c r="B49" s="6"/>
      <c r="C49" s="5" t="s">
        <v>48</v>
      </c>
      <c r="D49" s="6"/>
      <c r="E49" s="6"/>
      <c r="F49" s="9">
        <v>129101</v>
      </c>
      <c r="G49" s="6"/>
      <c r="H49" s="5">
        <f t="shared" si="6"/>
        <v>129101</v>
      </c>
      <c r="I49" s="6"/>
      <c r="J49" s="6"/>
      <c r="K49" s="6"/>
      <c r="L49" s="6"/>
      <c r="M49" s="6"/>
      <c r="N49" s="6"/>
      <c r="O49" s="6"/>
      <c r="P49" s="6"/>
      <c r="Q49" s="17"/>
      <c r="R49" s="6"/>
      <c r="S49" s="6"/>
    </row>
    <row r="50" spans="2:19" s="11" customFormat="1" hidden="1">
      <c r="B50" s="6" t="s">
        <v>49</v>
      </c>
      <c r="C50" s="6" t="s">
        <v>50</v>
      </c>
      <c r="D50" s="6"/>
      <c r="E50" s="6" t="e">
        <f>#REF!-G50-I50-#REF!-#REF!-#REF!-D50</f>
        <v>#REF!</v>
      </c>
      <c r="F50" s="13">
        <v>15000</v>
      </c>
      <c r="G50" s="13"/>
      <c r="H50" s="18">
        <f t="shared" si="6"/>
        <v>15000</v>
      </c>
      <c r="I50" s="6"/>
      <c r="J50" s="6"/>
      <c r="K50" s="6"/>
      <c r="L50" s="6"/>
      <c r="M50" s="6"/>
      <c r="N50" s="6"/>
      <c r="O50" s="6"/>
      <c r="P50" s="6"/>
      <c r="Q50" s="17"/>
      <c r="R50" s="6"/>
      <c r="S50" s="6"/>
    </row>
    <row r="51" spans="2:19" s="11" customFormat="1">
      <c r="B51" s="6"/>
      <c r="C51" s="6" t="s">
        <v>51</v>
      </c>
      <c r="D51" s="6"/>
      <c r="E51" s="6" t="e">
        <f>#REF!-G51-I51-#REF!-#REF!-#REF!-D51</f>
        <v>#REF!</v>
      </c>
      <c r="F51" s="19" t="e">
        <f>F8+F14+F16+F19+F22+F28+F34++F42+F50</f>
        <v>#REF!</v>
      </c>
      <c r="G51" s="13" t="e">
        <f>G8+G14+G16+G19+G22+G28+G34+G42+G49+G50</f>
        <v>#REF!</v>
      </c>
      <c r="H51" s="13" t="e">
        <f t="shared" si="6"/>
        <v>#REF!</v>
      </c>
      <c r="I51" s="13" t="e">
        <f t="shared" ref="I51:S51" si="7">I8+I14+I16+I19+I22+I28+I34+I42+I49+I50</f>
        <v>#REF!</v>
      </c>
      <c r="J51" s="19">
        <f t="shared" si="7"/>
        <v>52900</v>
      </c>
      <c r="K51" s="19">
        <f t="shared" si="7"/>
        <v>50587</v>
      </c>
      <c r="L51" s="19">
        <f t="shared" si="7"/>
        <v>58100</v>
      </c>
      <c r="M51" s="19">
        <f t="shared" si="7"/>
        <v>55592</v>
      </c>
      <c r="N51" s="19">
        <f t="shared" si="7"/>
        <v>50930</v>
      </c>
      <c r="O51" s="19">
        <f t="shared" si="7"/>
        <v>49584</v>
      </c>
      <c r="P51" s="19">
        <f t="shared" si="7"/>
        <v>54470</v>
      </c>
      <c r="Q51" s="19">
        <f t="shared" si="7"/>
        <v>51512</v>
      </c>
      <c r="R51" s="19">
        <f t="shared" si="7"/>
        <v>54400</v>
      </c>
      <c r="S51" s="19">
        <f t="shared" si="7"/>
        <v>51084</v>
      </c>
    </row>
    <row r="52" spans="2:19">
      <c r="B52" s="1"/>
      <c r="C52" s="1"/>
      <c r="D52" s="1"/>
      <c r="E52" s="1"/>
      <c r="F52" s="20" t="e">
        <f>SUM(#REF!)</f>
        <v>#REF!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2:19">
      <c r="C53" s="21"/>
    </row>
  </sheetData>
  <mergeCells count="6">
    <mergeCell ref="J3:R3"/>
    <mergeCell ref="J4:K4"/>
    <mergeCell ref="L4:M4"/>
    <mergeCell ref="N4:O4"/>
    <mergeCell ref="P4:Q4"/>
    <mergeCell ref="R4:S4"/>
  </mergeCells>
  <printOptions horizontalCentered="1"/>
  <pageMargins left="0" right="0" top="0" bottom="0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2017-08-18T09:03:51Z</dcterms:modified>
</cp:coreProperties>
</file>